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w365-my.sharepoint.com/personal/avk_dwtgroup_com/Documents/Desktop/"/>
    </mc:Choice>
  </mc:AlternateContent>
  <xr:revisionPtr revIDLastSave="814" documentId="8_{C3E8756E-FA87-47F6-A3E5-389C97FD21DD}" xr6:coauthVersionLast="47" xr6:coauthVersionMax="47" xr10:uidLastSave="{945BA04A-1F99-4484-B95F-993485A58514}"/>
  <workbookProtection workbookAlgorithmName="SHA-512" workbookHashValue="GgNIAn+xYkSUDatpJycpY7LpLClS+NosSDRDCHopBiBZDogiQSX0RDzUSxCcfjH17Wm/8alYJVxURCeTRZYnpA==" workbookSaltValue="tb1TuWAv6SwN22DwQkG6gw==" workbookSpinCount="100000" lockStructure="1"/>
  <bookViews>
    <workbookView xWindow="-120" yWindow="-120" windowWidth="25440" windowHeight="15270" xr2:uid="{70DCA56E-5B1B-4132-B598-3E09DEE74F3A}"/>
  </bookViews>
  <sheets>
    <sheet name="Berekening Capaciteit" sheetId="1" r:id="rId1"/>
    <sheet name="Selectie Drukverhoger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C32" i="1"/>
  <c r="C34" i="1" s="1"/>
  <c r="C3" i="3" s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26" i="1" l="1"/>
  <c r="E27" i="1" s="1"/>
  <c r="C2" i="3" s="1"/>
  <c r="B6" i="3" s="1"/>
  <c r="C7" i="3" l="1"/>
  <c r="C40" i="1" s="1"/>
  <c r="C8" i="3"/>
  <c r="C41" i="1" s="1"/>
  <c r="C9" i="3"/>
  <c r="C42" i="1" s="1"/>
  <c r="C6" i="3"/>
  <c r="C38" i="1" s="1"/>
</calcChain>
</file>

<file path=xl/sharedStrings.xml><?xml version="1.0" encoding="utf-8"?>
<sst xmlns="http://schemas.openxmlformats.org/spreadsheetml/2006/main" count="114" uniqueCount="79">
  <si>
    <t>Pompselectie Drukverhoger tbv. Drinkwaterinstallatie</t>
  </si>
  <si>
    <t>Berekening Capaciteit (Q√n)</t>
  </si>
  <si>
    <t>INDIEN BUITEN BEREIK ; GEEN SELECTIE MOGELIJK; BEL MET DAB</t>
  </si>
  <si>
    <t>Soort tappunt</t>
  </si>
  <si>
    <t>Tapeenheid</t>
  </si>
  <si>
    <t>Aantal</t>
  </si>
  <si>
    <t>Totaal</t>
  </si>
  <si>
    <t>Eenheid</t>
  </si>
  <si>
    <t>Fontein</t>
  </si>
  <si>
    <t>TE</t>
  </si>
  <si>
    <t>Urinoir</t>
  </si>
  <si>
    <t>Toilet</t>
  </si>
  <si>
    <t>Spaardouche</t>
  </si>
  <si>
    <t>Bidet / Voetenwasbak</t>
  </si>
  <si>
    <t>Wastafel</t>
  </si>
  <si>
    <t>Douche</t>
  </si>
  <si>
    <t>Bad *</t>
  </si>
  <si>
    <t>Keukenkraan</t>
  </si>
  <si>
    <t>Wasmachine Huishoudelijk</t>
  </si>
  <si>
    <t>Vaatwasser Huishoudelijk</t>
  </si>
  <si>
    <t>Wasmachine Industrieel **</t>
  </si>
  <si>
    <t>Vaatwasser Industrieel **</t>
  </si>
  <si>
    <t>Tapkraan 1/2"</t>
  </si>
  <si>
    <t>Tapkraan 3/4"</t>
  </si>
  <si>
    <t>Tapkraan 1"</t>
  </si>
  <si>
    <t>Totaal TE</t>
  </si>
  <si>
    <t>Capaciteit Totaal</t>
  </si>
  <si>
    <t>m3/uur</t>
  </si>
  <si>
    <t>Berekening Opvoerhoogte</t>
  </si>
  <si>
    <t>Opvoerhoogte Statisch</t>
  </si>
  <si>
    <t>kPa</t>
  </si>
  <si>
    <t>Hoogteverschil vanaf watermeter tot hoogste tappunt wat wordt aangesloten op de DVU (100 kPa = 10 meter = 1 bar)</t>
  </si>
  <si>
    <t>Wensdruk op hoogste tappunt</t>
  </si>
  <si>
    <t>De druk welke wordt gewenst aan het hoogste tappunt.</t>
  </si>
  <si>
    <t>Leidingweerstand</t>
  </si>
  <si>
    <t>Berekend, 5 % v.d. statische opvoerhoogte / uitgaande van juist gedimensioneerd persleidingwerk.</t>
  </si>
  <si>
    <t>Voordruk</t>
  </si>
  <si>
    <t>Deze druk wordt (aan de watermeter) geleverd door het drinkwaterleverend bedrijf.</t>
  </si>
  <si>
    <t>Opvoerhoogte Totaal</t>
  </si>
  <si>
    <t>Wordt er een Reservepomp vereist</t>
  </si>
  <si>
    <t>In geval er meerdere afnemers (woningen / appartementen) op één drukverhoger aangesloten worden schrijft VEWIN</t>
  </si>
  <si>
    <t>een reservepomp voor. Dit omdat de bedrijfszekerheid van de installatie in zo'n geval gegarandeerd dient te worden.</t>
  </si>
  <si>
    <t>Type Drukverhoger</t>
  </si>
  <si>
    <t>Bestelgegevens DAB</t>
  </si>
  <si>
    <t>Artikelnummer</t>
  </si>
  <si>
    <t>Art.nr. Drukverhoger</t>
  </si>
  <si>
    <t>1 x</t>
  </si>
  <si>
    <t>Art.nr. Aansluitset</t>
  </si>
  <si>
    <t>Art.nr. Leidingcompensator</t>
  </si>
  <si>
    <t>2 x</t>
  </si>
  <si>
    <t>Berekende Capaciteit (Tab.1.)</t>
  </si>
  <si>
    <t>Enkelpomps en meerpomps / geen reservepomp</t>
  </si>
  <si>
    <t>Berekende Opvoerhoogte (Tab.2.)</t>
  </si>
  <si>
    <t>Bar</t>
  </si>
  <si>
    <t>Reservepomp vereist</t>
  </si>
  <si>
    <t>Nr.</t>
  </si>
  <si>
    <t>Type DVU</t>
  </si>
  <si>
    <t>Art.nr. DVU</t>
  </si>
  <si>
    <t>Art.nr. Aansl.set</t>
  </si>
  <si>
    <t>Art.nr. Leidingcomp.</t>
  </si>
  <si>
    <t>E.SYBOX MINI *DW*</t>
  </si>
  <si>
    <t>niet van toepassing</t>
  </si>
  <si>
    <t>E.SYBOX *DW*</t>
  </si>
  <si>
    <t>Artikelnummer DVU</t>
  </si>
  <si>
    <t>E.SYTWIN *DW*</t>
  </si>
  <si>
    <t>Art.nr. Leidingcompensatoren</t>
  </si>
  <si>
    <t>m3/u</t>
  </si>
  <si>
    <t>Meerpomps / wel reservepomp</t>
  </si>
  <si>
    <t>X</t>
  </si>
  <si>
    <t>Geen selectie mogelijk, neem contact op met DAB Pumps BV.</t>
  </si>
  <si>
    <t>E.SYBOX MAX 60/120 *DW*</t>
  </si>
  <si>
    <t>E.SYBOX MAX 85/120 *DW*</t>
  </si>
  <si>
    <t>2 ESYBOX MAX 60/120 *DW*</t>
  </si>
  <si>
    <t>2 ESYBOX MAX 85/120 *DW*</t>
  </si>
  <si>
    <t>3 ESYBOX MAX 60 /120 *DW*</t>
  </si>
  <si>
    <t>3 ESYBOX MAX 85/120 *DW*</t>
  </si>
  <si>
    <t>60195100?!</t>
  </si>
  <si>
    <t>60196039?!</t>
  </si>
  <si>
    <t>WEL RESERVEPOMP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</si>
</sst>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45066682943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46">
    <xf numFmtId="0" fontId="0" fillId="0" borderId="0" xfId="0"/>
    <xf numFmtId="0" fontId="5" fillId="2" borderId="1" xfId="1" applyFont="1" applyBorder="1" applyAlignment="1" applyProtection="1">
      <alignment vertical="center"/>
    </xf>
    <xf numFmtId="2" fontId="5" fillId="2" borderId="2" xfId="1" applyNumberFormat="1" applyFont="1" applyBorder="1" applyAlignment="1" applyProtection="1">
      <alignment vertical="center"/>
    </xf>
    <xf numFmtId="0" fontId="5" fillId="2" borderId="2" xfId="1" applyFont="1" applyBorder="1" applyAlignment="1" applyProtection="1">
      <alignment vertical="center"/>
    </xf>
    <xf numFmtId="0" fontId="5" fillId="2" borderId="3" xfId="1" applyFont="1" applyBorder="1" applyAlignment="1" applyProtection="1">
      <alignment vertical="center"/>
    </xf>
    <xf numFmtId="0" fontId="5" fillId="2" borderId="4" xfId="1" applyFont="1" applyBorder="1" applyAlignment="1" applyProtection="1">
      <alignment vertical="center"/>
    </xf>
    <xf numFmtId="2" fontId="5" fillId="2" borderId="5" xfId="1" applyNumberFormat="1" applyFont="1" applyBorder="1" applyAlignment="1" applyProtection="1">
      <alignment vertical="center"/>
    </xf>
    <xf numFmtId="0" fontId="5" fillId="2" borderId="5" xfId="1" applyFont="1" applyBorder="1" applyAlignment="1" applyProtection="1">
      <alignment vertical="center"/>
    </xf>
    <xf numFmtId="0" fontId="5" fillId="2" borderId="6" xfId="1" applyFont="1" applyBorder="1" applyAlignment="1" applyProtection="1">
      <alignment vertical="center"/>
    </xf>
    <xf numFmtId="0" fontId="1" fillId="4" borderId="8" xfId="3" applyBorder="1" applyAlignment="1" applyProtection="1">
      <alignment horizontal="center" vertical="center"/>
      <protection locked="0"/>
    </xf>
    <xf numFmtId="0" fontId="5" fillId="2" borderId="7" xfId="1" applyFont="1" applyBorder="1" applyAlignment="1" applyProtection="1">
      <alignment vertical="center"/>
    </xf>
    <xf numFmtId="2" fontId="5" fillId="2" borderId="8" xfId="1" applyNumberFormat="1" applyFont="1" applyBorder="1" applyAlignment="1" applyProtection="1">
      <alignment vertical="center"/>
    </xf>
    <xf numFmtId="0" fontId="5" fillId="2" borderId="8" xfId="1" applyFont="1" applyBorder="1" applyAlignment="1" applyProtection="1">
      <alignment vertical="center"/>
    </xf>
    <xf numFmtId="2" fontId="5" fillId="2" borderId="8" xfId="1" applyNumberFormat="1" applyFont="1" applyBorder="1" applyAlignment="1" applyProtection="1">
      <alignment horizontal="center" vertical="center"/>
    </xf>
    <xf numFmtId="0" fontId="5" fillId="2" borderId="9" xfId="1" applyFont="1" applyBorder="1" applyAlignment="1" applyProtection="1">
      <alignment horizontal="center" vertical="center"/>
    </xf>
    <xf numFmtId="0" fontId="5" fillId="2" borderId="10" xfId="1" applyFont="1" applyBorder="1" applyAlignment="1" applyProtection="1">
      <alignment vertical="center"/>
    </xf>
    <xf numFmtId="2" fontId="5" fillId="2" borderId="11" xfId="1" applyNumberFormat="1" applyFont="1" applyBorder="1" applyAlignment="1" applyProtection="1">
      <alignment vertical="center"/>
    </xf>
    <xf numFmtId="0" fontId="5" fillId="2" borderId="11" xfId="1" applyFont="1" applyBorder="1" applyAlignment="1" applyProtection="1">
      <alignment vertical="center"/>
    </xf>
    <xf numFmtId="2" fontId="5" fillId="2" borderId="11" xfId="1" applyNumberFormat="1" applyFont="1" applyBorder="1" applyAlignment="1" applyProtection="1">
      <alignment horizontal="center" vertical="center"/>
    </xf>
    <xf numFmtId="0" fontId="5" fillId="2" borderId="12" xfId="1" applyFont="1" applyBorder="1" applyAlignment="1" applyProtection="1">
      <alignment horizontal="center" vertical="center"/>
    </xf>
    <xf numFmtId="0" fontId="5" fillId="2" borderId="13" xfId="1" applyFont="1" applyBorder="1" applyAlignment="1" applyProtection="1">
      <alignment vertical="center"/>
    </xf>
    <xf numFmtId="2" fontId="5" fillId="2" borderId="14" xfId="1" applyNumberFormat="1" applyFont="1" applyBorder="1" applyAlignment="1" applyProtection="1">
      <alignment vertical="center"/>
    </xf>
    <xf numFmtId="0" fontId="5" fillId="2" borderId="15" xfId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7" xfId="0" applyFont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2" borderId="11" xfId="1" applyFont="1" applyBorder="1" applyAlignment="1" applyProtection="1">
      <alignment horizontal="center" vertical="center"/>
    </xf>
    <xf numFmtId="0" fontId="3" fillId="0" borderId="19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3" fillId="5" borderId="20" xfId="0" applyFont="1" applyFill="1" applyBorder="1" applyAlignment="1">
      <alignment vertical="center"/>
    </xf>
    <xf numFmtId="0" fontId="3" fillId="5" borderId="20" xfId="3" applyFont="1" applyFill="1" applyBorder="1" applyAlignment="1" applyProtection="1">
      <alignment horizontal="center" vertical="center"/>
    </xf>
    <xf numFmtId="0" fontId="0" fillId="5" borderId="21" xfId="0" applyFill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5" fillId="2" borderId="26" xfId="1" applyNumberFormat="1" applyFont="1" applyBorder="1" applyAlignment="1" applyProtection="1">
      <alignment horizontal="left" vertical="center"/>
    </xf>
    <xf numFmtId="0" fontId="5" fillId="2" borderId="27" xfId="1" applyNumberFormat="1" applyFont="1" applyBorder="1" applyAlignment="1" applyProtection="1">
      <alignment horizontal="left" vertical="center"/>
    </xf>
    <xf numFmtId="0" fontId="1" fillId="4" borderId="19" xfId="3" applyBorder="1" applyAlignment="1" applyProtection="1">
      <alignment horizontal="center" vertical="center"/>
      <protection locked="0"/>
    </xf>
    <xf numFmtId="0" fontId="1" fillId="4" borderId="3" xfId="3" applyBorder="1" applyAlignment="1" applyProtection="1">
      <alignment horizontal="center" vertical="center"/>
      <protection locked="0"/>
    </xf>
    <xf numFmtId="0" fontId="5" fillId="2" borderId="22" xfId="1" applyNumberFormat="1" applyFont="1" applyBorder="1" applyAlignment="1" applyProtection="1">
      <alignment horizontal="left" vertical="center"/>
    </xf>
    <xf numFmtId="0" fontId="5" fillId="2" borderId="23" xfId="1" applyNumberFormat="1" applyFont="1" applyBorder="1" applyAlignment="1" applyProtection="1">
      <alignment horizontal="left" vertical="center"/>
    </xf>
    <xf numFmtId="0" fontId="5" fillId="2" borderId="24" xfId="1" applyNumberFormat="1" applyFont="1" applyBorder="1" applyAlignment="1" applyProtection="1">
      <alignment horizontal="left" vertical="center"/>
    </xf>
    <xf numFmtId="0" fontId="5" fillId="2" borderId="25" xfId="1" applyNumberFormat="1" applyFont="1" applyBorder="1" applyAlignment="1" applyProtection="1">
      <alignment horizontal="left" vertical="center"/>
    </xf>
    <xf numFmtId="0" fontId="0" fillId="0" borderId="0" xfId="0" applyProtection="1">
      <protection hidden="1"/>
    </xf>
    <xf numFmtId="0" fontId="4" fillId="0" borderId="0" xfId="0" applyFont="1" applyAlignment="1" applyProtection="1">
      <alignment vertical="center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2" borderId="29" xfId="1" applyFont="1" applyBorder="1" applyAlignment="1" applyProtection="1">
      <alignment vertical="center"/>
      <protection hidden="1"/>
    </xf>
    <xf numFmtId="2" fontId="0" fillId="0" borderId="29" xfId="0" applyNumberFormat="1" applyBorder="1" applyProtection="1">
      <protection hidden="1"/>
    </xf>
    <xf numFmtId="1" fontId="0" fillId="5" borderId="16" xfId="2" applyNumberFormat="1" applyFont="1" applyFill="1" applyBorder="1" applyAlignment="1" applyProtection="1">
      <alignment horizontal="right"/>
      <protection hidden="1"/>
    </xf>
    <xf numFmtId="0" fontId="3" fillId="4" borderId="19" xfId="3" applyFont="1" applyBorder="1" applyAlignment="1" applyProtection="1">
      <alignment horizontal="left"/>
      <protection hidden="1"/>
    </xf>
    <xf numFmtId="0" fontId="3" fillId="4" borderId="2" xfId="3" applyFont="1" applyBorder="1" applyAlignment="1" applyProtection="1">
      <alignment horizontal="left"/>
      <protection hidden="1"/>
    </xf>
    <xf numFmtId="0" fontId="3" fillId="4" borderId="3" xfId="3" applyFont="1" applyBorder="1" applyAlignment="1" applyProtection="1">
      <alignment horizontal="left"/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5" fillId="2" borderId="30" xfId="1" applyFont="1" applyBorder="1" applyAlignment="1" applyProtection="1">
      <alignment vertical="center"/>
      <protection hidden="1"/>
    </xf>
    <xf numFmtId="2" fontId="0" fillId="0" borderId="18" xfId="0" applyNumberFormat="1" applyBorder="1" applyProtection="1">
      <protection hidden="1"/>
    </xf>
    <xf numFmtId="1" fontId="0" fillId="5" borderId="31" xfId="2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5" borderId="32" xfId="0" applyFill="1" applyBorder="1" applyAlignment="1" applyProtection="1">
      <alignment horizontal="center"/>
      <protection hidden="1"/>
    </xf>
    <xf numFmtId="0" fontId="0" fillId="5" borderId="20" xfId="0" applyFill="1" applyBorder="1" applyAlignment="1" applyProtection="1">
      <alignment horizontal="center"/>
      <protection hidden="1"/>
    </xf>
    <xf numFmtId="0" fontId="0" fillId="5" borderId="21" xfId="0" applyFill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vertical="center"/>
      <protection hidden="1"/>
    </xf>
    <xf numFmtId="0" fontId="0" fillId="4" borderId="33" xfId="3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left" vertical="center"/>
      <protection hidden="1"/>
    </xf>
    <xf numFmtId="0" fontId="0" fillId="6" borderId="19" xfId="0" applyFill="1" applyBorder="1" applyProtection="1">
      <protection hidden="1"/>
    </xf>
    <xf numFmtId="0" fontId="3" fillId="7" borderId="13" xfId="0" applyFont="1" applyFill="1" applyBorder="1" applyAlignment="1" applyProtection="1">
      <alignment horizontal="center"/>
      <protection hidden="1"/>
    </xf>
    <xf numFmtId="0" fontId="3" fillId="6" borderId="14" xfId="0" applyFont="1" applyFill="1" applyBorder="1" applyAlignment="1" applyProtection="1">
      <alignment horizontal="center"/>
      <protection hidden="1"/>
    </xf>
    <xf numFmtId="0" fontId="3" fillId="6" borderId="15" xfId="0" applyFont="1" applyFill="1" applyBorder="1" applyAlignment="1" applyProtection="1">
      <alignment horizontal="center"/>
      <protection hidden="1"/>
    </xf>
    <xf numFmtId="0" fontId="3" fillId="7" borderId="29" xfId="0" applyFont="1" applyFill="1" applyBorder="1" applyAlignment="1" applyProtection="1">
      <alignment vertical="center"/>
      <protection hidden="1"/>
    </xf>
    <xf numFmtId="0" fontId="3" fillId="10" borderId="43" xfId="0" applyFont="1" applyFill="1" applyBorder="1" applyAlignment="1" applyProtection="1">
      <alignment vertical="center"/>
      <protection hidden="1"/>
    </xf>
    <xf numFmtId="0" fontId="3" fillId="10" borderId="40" xfId="0" applyFont="1" applyFill="1" applyBorder="1" applyAlignment="1" applyProtection="1">
      <alignment horizontal="center" vertical="center"/>
      <protection hidden="1"/>
    </xf>
    <xf numFmtId="0" fontId="3" fillId="10" borderId="44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7" borderId="7" xfId="0" applyFont="1" applyFill="1" applyBorder="1" applyAlignment="1" applyProtection="1">
      <alignment horizontal="center"/>
      <protection hidden="1"/>
    </xf>
    <xf numFmtId="0" fontId="3" fillId="6" borderId="8" xfId="0" applyFont="1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3" fillId="6" borderId="41" xfId="0" applyFont="1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5" fillId="2" borderId="13" xfId="1" applyFont="1" applyBorder="1" applyAlignment="1" applyProtection="1">
      <alignment horizontal="center"/>
      <protection hidden="1"/>
    </xf>
    <xf numFmtId="0" fontId="5" fillId="2" borderId="14" xfId="1" applyFont="1" applyBorder="1" applyAlignment="1" applyProtection="1">
      <alignment horizontal="center" vertical="center"/>
      <protection hidden="1"/>
    </xf>
    <xf numFmtId="0" fontId="5" fillId="2" borderId="15" xfId="1" applyFont="1" applyBorder="1" applyProtection="1"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3" fillId="8" borderId="41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3" fillId="7" borderId="10" xfId="0" applyFont="1" applyFill="1" applyBorder="1" applyAlignment="1" applyProtection="1">
      <alignment horizontal="center"/>
      <protection hidden="1"/>
    </xf>
    <xf numFmtId="0" fontId="3" fillId="7" borderId="11" xfId="0" applyFont="1" applyFill="1" applyBorder="1" applyAlignment="1" applyProtection="1">
      <alignment horizontal="center"/>
      <protection hidden="1"/>
    </xf>
    <xf numFmtId="0" fontId="3" fillId="7" borderId="12" xfId="0" applyFont="1" applyFill="1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35" xfId="0" applyBorder="1" applyProtection="1">
      <protection hidden="1"/>
    </xf>
    <xf numFmtId="0" fontId="0" fillId="5" borderId="37" xfId="0" applyFill="1" applyBorder="1" applyAlignment="1" applyProtection="1">
      <alignment horizontal="center"/>
      <protection hidden="1"/>
    </xf>
    <xf numFmtId="0" fontId="1" fillId="4" borderId="30" xfId="3" applyBorder="1" applyAlignment="1" applyProtection="1">
      <alignment horizontal="center"/>
      <protection hidden="1"/>
    </xf>
    <xf numFmtId="0" fontId="1" fillId="4" borderId="18" xfId="3" applyBorder="1" applyAlignment="1" applyProtection="1">
      <alignment horizontal="right"/>
      <protection hidden="1"/>
    </xf>
    <xf numFmtId="0" fontId="0" fillId="0" borderId="36" xfId="0" applyBorder="1" applyAlignment="1" applyProtection="1">
      <alignment horizontal="center"/>
      <protection hidden="1"/>
    </xf>
    <xf numFmtId="0" fontId="0" fillId="0" borderId="37" xfId="0" applyBorder="1" applyAlignment="1" applyProtection="1">
      <alignment horizontal="center"/>
      <protection hidden="1"/>
    </xf>
    <xf numFmtId="0" fontId="0" fillId="0" borderId="38" xfId="0" applyBorder="1" applyProtection="1">
      <protection hidden="1"/>
    </xf>
    <xf numFmtId="0" fontId="0" fillId="0" borderId="39" xfId="0" applyBorder="1" applyAlignment="1" applyProtection="1">
      <alignment horizontal="center"/>
      <protection hidden="1"/>
    </xf>
    <xf numFmtId="0" fontId="3" fillId="9" borderId="42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quotePrefix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3" fillId="6" borderId="40" xfId="0" applyFont="1" applyFill="1" applyBorder="1" applyAlignment="1" applyProtection="1">
      <alignment horizontal="center"/>
      <protection hidden="1"/>
    </xf>
    <xf numFmtId="0" fontId="3" fillId="6" borderId="33" xfId="0" applyFont="1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vertical="center"/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hidden="1"/>
    </xf>
    <xf numFmtId="0" fontId="1" fillId="4" borderId="19" xfId="3" applyBorder="1" applyAlignment="1" applyProtection="1">
      <alignment horizontal="center"/>
      <protection hidden="1"/>
    </xf>
    <xf numFmtId="0" fontId="1" fillId="4" borderId="33" xfId="3" applyBorder="1" applyAlignment="1" applyProtection="1">
      <alignment horizontal="right"/>
      <protection hidden="1"/>
    </xf>
  </cellXfs>
  <cellStyles count="4">
    <cellStyle name="20% - Accent1" xfId="2" builtinId="30"/>
    <cellStyle name="20% - Accent4" xfId="3" builtinId="42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pro-bee-user-content-eu-west-1.s3.amazonaws.com/public/users/Integrators/0538f49a-cb13-4c85-ad7f-51a37f1876f6/test1-clientside/DAB%20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287242</xdr:colOff>
      <xdr:row>26</xdr:row>
      <xdr:rowOff>0</xdr:rowOff>
    </xdr:from>
    <xdr:ext cx="65" cy="172227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4BD537FA-8104-4156-B683-CB20A61BDB05}"/>
            </a:ext>
          </a:extLst>
        </xdr:cNvPr>
        <xdr:cNvSpPr txBox="1"/>
      </xdr:nvSpPr>
      <xdr:spPr>
        <a:xfrm>
          <a:off x="3849592" y="4981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l-NL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52153</xdr:rowOff>
    </xdr:to>
    <xdr:pic>
      <xdr:nvPicPr>
        <xdr:cNvPr id="3" name="Picture 2" descr="Image">
          <a:extLst>
            <a:ext uri="{FF2B5EF4-FFF2-40B4-BE49-F238E27FC236}">
              <a16:creationId xmlns:a16="http://schemas.microsoft.com/office/drawing/2014/main" id="{E9D163EC-DF3F-4EEE-8211-68ED8982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2038350" cy="6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3176-81E3-4690-83C7-62F29605ED20}">
  <dimension ref="B5:O45"/>
  <sheetViews>
    <sheetView tabSelected="1" workbookViewId="0">
      <selection activeCell="D10" sqref="D10"/>
    </sheetView>
  </sheetViews>
  <sheetFormatPr defaultColWidth="9.140625" defaultRowHeight="15" x14ac:dyDescent="0.25"/>
  <cols>
    <col min="1" max="1" width="1.7109375" style="23" customWidth="1"/>
    <col min="2" max="2" width="30.5703125" style="23" customWidth="1"/>
    <col min="3" max="3" width="12.7109375" style="24" customWidth="1"/>
    <col min="4" max="6" width="12.7109375" style="23" customWidth="1"/>
    <col min="7" max="7" width="1.7109375" style="23" customWidth="1"/>
    <col min="8" max="8" width="108.7109375" style="25" bestFit="1" customWidth="1"/>
    <col min="9" max="9" width="18" style="23" bestFit="1" customWidth="1"/>
    <col min="10" max="10" width="8.7109375" style="41" customWidth="1"/>
    <col min="11" max="12" width="8.7109375" style="23" customWidth="1"/>
    <col min="13" max="13" width="1.7109375" style="23" customWidth="1"/>
    <col min="14" max="14" width="46.42578125" style="23" bestFit="1" customWidth="1"/>
    <col min="15" max="15" width="8.7109375" style="26" customWidth="1"/>
    <col min="16" max="16" width="8.7109375" style="23" customWidth="1"/>
    <col min="17" max="17" width="2.7109375" style="23" customWidth="1"/>
    <col min="18" max="16384" width="9.140625" style="23"/>
  </cols>
  <sheetData>
    <row r="5" spans="2:15" ht="15.75" thickBot="1" x14ac:dyDescent="0.3">
      <c r="J5" s="23"/>
    </row>
    <row r="6" spans="2:15" ht="15.75" thickBot="1" x14ac:dyDescent="0.3">
      <c r="B6" s="1" t="s">
        <v>0</v>
      </c>
      <c r="C6" s="2"/>
      <c r="D6" s="3"/>
      <c r="E6" s="3"/>
      <c r="F6" s="4"/>
      <c r="J6" s="23"/>
      <c r="O6" s="23"/>
    </row>
    <row r="7" spans="2:15" ht="15.75" thickBot="1" x14ac:dyDescent="0.3">
      <c r="J7" s="23"/>
      <c r="O7" s="23"/>
    </row>
    <row r="8" spans="2:15" s="27" customFormat="1" x14ac:dyDescent="0.25">
      <c r="B8" s="5" t="s">
        <v>1</v>
      </c>
      <c r="C8" s="6"/>
      <c r="D8" s="7"/>
      <c r="E8" s="7"/>
      <c r="F8" s="8"/>
      <c r="H8" s="28" t="s">
        <v>2</v>
      </c>
    </row>
    <row r="9" spans="2:15" x14ac:dyDescent="0.25">
      <c r="B9" s="29" t="s">
        <v>3</v>
      </c>
      <c r="C9" s="30" t="s">
        <v>4</v>
      </c>
      <c r="D9" s="31" t="s">
        <v>5</v>
      </c>
      <c r="E9" s="31" t="s">
        <v>6</v>
      </c>
      <c r="F9" s="32" t="s">
        <v>7</v>
      </c>
      <c r="J9" s="23"/>
      <c r="O9" s="23"/>
    </row>
    <row r="10" spans="2:15" x14ac:dyDescent="0.25">
      <c r="B10" s="33" t="s">
        <v>8</v>
      </c>
      <c r="C10" s="34">
        <v>0.25</v>
      </c>
      <c r="D10" s="9"/>
      <c r="E10" s="35">
        <f>C10*D10</f>
        <v>0</v>
      </c>
      <c r="F10" s="36" t="s">
        <v>9</v>
      </c>
      <c r="J10" s="23"/>
      <c r="O10" s="23"/>
    </row>
    <row r="11" spans="2:15" x14ac:dyDescent="0.25">
      <c r="B11" s="33" t="s">
        <v>10</v>
      </c>
      <c r="C11" s="34">
        <v>0.25</v>
      </c>
      <c r="D11" s="9"/>
      <c r="E11" s="35">
        <f>C11*D11</f>
        <v>0</v>
      </c>
      <c r="F11" s="36" t="s">
        <v>9</v>
      </c>
      <c r="J11" s="23"/>
      <c r="O11" s="23"/>
    </row>
    <row r="12" spans="2:15" x14ac:dyDescent="0.25">
      <c r="B12" s="37" t="s">
        <v>11</v>
      </c>
      <c r="C12" s="38">
        <v>0.25</v>
      </c>
      <c r="D12" s="9"/>
      <c r="E12" s="38">
        <f t="shared" ref="E12:E25" si="0">C12*D12</f>
        <v>0</v>
      </c>
      <c r="F12" s="39" t="s">
        <v>9</v>
      </c>
      <c r="J12" s="23"/>
      <c r="O12" s="23"/>
    </row>
    <row r="13" spans="2:15" x14ac:dyDescent="0.25">
      <c r="B13" s="37" t="s">
        <v>12</v>
      </c>
      <c r="C13" s="38">
        <v>0.5</v>
      </c>
      <c r="D13" s="9"/>
      <c r="E13" s="38">
        <f t="shared" si="0"/>
        <v>0</v>
      </c>
      <c r="F13" s="39" t="s">
        <v>9</v>
      </c>
      <c r="J13" s="23"/>
      <c r="O13" s="23"/>
    </row>
    <row r="14" spans="2:15" x14ac:dyDescent="0.25">
      <c r="B14" s="37" t="s">
        <v>13</v>
      </c>
      <c r="C14" s="40">
        <v>1</v>
      </c>
      <c r="D14" s="9"/>
      <c r="E14" s="38">
        <f t="shared" si="0"/>
        <v>0</v>
      </c>
      <c r="F14" s="39" t="s">
        <v>9</v>
      </c>
      <c r="J14" s="23"/>
      <c r="O14" s="23"/>
    </row>
    <row r="15" spans="2:15" x14ac:dyDescent="0.25">
      <c r="B15" s="37" t="s">
        <v>14</v>
      </c>
      <c r="C15" s="40">
        <v>1</v>
      </c>
      <c r="D15" s="9"/>
      <c r="E15" s="38">
        <f t="shared" si="0"/>
        <v>0</v>
      </c>
      <c r="F15" s="39" t="s">
        <v>9</v>
      </c>
      <c r="J15" s="23"/>
      <c r="O15" s="23"/>
    </row>
    <row r="16" spans="2:15" x14ac:dyDescent="0.25">
      <c r="B16" s="37" t="s">
        <v>15</v>
      </c>
      <c r="C16" s="40">
        <v>1</v>
      </c>
      <c r="D16" s="9"/>
      <c r="E16" s="38">
        <f t="shared" si="0"/>
        <v>0</v>
      </c>
      <c r="F16" s="39" t="s">
        <v>9</v>
      </c>
      <c r="J16" s="23"/>
      <c r="O16" s="23"/>
    </row>
    <row r="17" spans="2:10" s="23" customFormat="1" x14ac:dyDescent="0.25">
      <c r="B17" s="37" t="s">
        <v>16</v>
      </c>
      <c r="C17" s="40">
        <v>9</v>
      </c>
      <c r="D17" s="9"/>
      <c r="E17" s="38">
        <f t="shared" si="0"/>
        <v>0</v>
      </c>
      <c r="F17" s="39" t="s">
        <v>9</v>
      </c>
      <c r="H17" s="25"/>
    </row>
    <row r="18" spans="2:10" s="23" customFormat="1" x14ac:dyDescent="0.25">
      <c r="B18" s="37" t="s">
        <v>17</v>
      </c>
      <c r="C18" s="40">
        <v>4</v>
      </c>
      <c r="D18" s="9"/>
      <c r="E18" s="38">
        <f t="shared" si="0"/>
        <v>0</v>
      </c>
      <c r="F18" s="39" t="s">
        <v>9</v>
      </c>
      <c r="H18" s="25"/>
      <c r="J18" s="41"/>
    </row>
    <row r="19" spans="2:10" s="23" customFormat="1" x14ac:dyDescent="0.25">
      <c r="B19" s="37" t="s">
        <v>18</v>
      </c>
      <c r="C19" s="40">
        <v>4</v>
      </c>
      <c r="D19" s="9"/>
      <c r="E19" s="38">
        <f t="shared" si="0"/>
        <v>0</v>
      </c>
      <c r="F19" s="39" t="s">
        <v>9</v>
      </c>
      <c r="H19" s="25"/>
      <c r="J19" s="41"/>
    </row>
    <row r="20" spans="2:10" s="23" customFormat="1" x14ac:dyDescent="0.25">
      <c r="B20" s="37" t="s">
        <v>19</v>
      </c>
      <c r="C20" s="40">
        <v>4</v>
      </c>
      <c r="D20" s="9"/>
      <c r="E20" s="38">
        <f t="shared" si="0"/>
        <v>0</v>
      </c>
      <c r="F20" s="39" t="s">
        <v>9</v>
      </c>
      <c r="H20" s="25"/>
      <c r="J20" s="41"/>
    </row>
    <row r="21" spans="2:10" s="23" customFormat="1" x14ac:dyDescent="0.25">
      <c r="B21" s="37" t="s">
        <v>20</v>
      </c>
      <c r="C21" s="40">
        <v>9</v>
      </c>
      <c r="D21" s="9"/>
      <c r="E21" s="38">
        <f t="shared" si="0"/>
        <v>0</v>
      </c>
      <c r="F21" s="39" t="s">
        <v>9</v>
      </c>
      <c r="H21" s="25"/>
      <c r="J21" s="41"/>
    </row>
    <row r="22" spans="2:10" s="23" customFormat="1" x14ac:dyDescent="0.25">
      <c r="B22" s="37" t="s">
        <v>21</v>
      </c>
      <c r="C22" s="40">
        <v>9</v>
      </c>
      <c r="D22" s="9"/>
      <c r="E22" s="38">
        <f t="shared" si="0"/>
        <v>0</v>
      </c>
      <c r="F22" s="39" t="s">
        <v>9</v>
      </c>
      <c r="H22" s="25"/>
      <c r="J22" s="41"/>
    </row>
    <row r="23" spans="2:10" s="23" customFormat="1" x14ac:dyDescent="0.25">
      <c r="B23" s="37" t="s">
        <v>22</v>
      </c>
      <c r="C23" s="40">
        <v>4</v>
      </c>
      <c r="D23" s="9"/>
      <c r="E23" s="38">
        <f t="shared" si="0"/>
        <v>0</v>
      </c>
      <c r="F23" s="39" t="s">
        <v>9</v>
      </c>
      <c r="H23" s="25"/>
      <c r="J23" s="41"/>
    </row>
    <row r="24" spans="2:10" s="23" customFormat="1" x14ac:dyDescent="0.25">
      <c r="B24" s="37" t="s">
        <v>23</v>
      </c>
      <c r="C24" s="40">
        <v>9</v>
      </c>
      <c r="D24" s="9"/>
      <c r="E24" s="38">
        <f t="shared" si="0"/>
        <v>0</v>
      </c>
      <c r="F24" s="39" t="s">
        <v>9</v>
      </c>
      <c r="H24" s="25"/>
      <c r="J24" s="41"/>
    </row>
    <row r="25" spans="2:10" s="23" customFormat="1" x14ac:dyDescent="0.25">
      <c r="B25" s="37" t="s">
        <v>24</v>
      </c>
      <c r="C25" s="40">
        <v>36</v>
      </c>
      <c r="D25" s="9"/>
      <c r="E25" s="38">
        <f t="shared" si="0"/>
        <v>0</v>
      </c>
      <c r="F25" s="39" t="s">
        <v>9</v>
      </c>
      <c r="H25" s="25"/>
      <c r="J25" s="41"/>
    </row>
    <row r="26" spans="2:10" s="23" customFormat="1" x14ac:dyDescent="0.25">
      <c r="B26" s="10" t="s">
        <v>25</v>
      </c>
      <c r="C26" s="11"/>
      <c r="D26" s="12"/>
      <c r="E26" s="13">
        <f>SUM(E10:E25)</f>
        <v>0</v>
      </c>
      <c r="F26" s="14" t="s">
        <v>9</v>
      </c>
      <c r="H26" s="25"/>
      <c r="J26" s="41"/>
    </row>
    <row r="27" spans="2:10" s="23" customFormat="1" ht="15.75" thickBot="1" x14ac:dyDescent="0.3">
      <c r="B27" s="15" t="s">
        <v>26</v>
      </c>
      <c r="C27" s="16"/>
      <c r="D27" s="17"/>
      <c r="E27" s="18">
        <f>0.083*SQRT(E26)*3.6</f>
        <v>0</v>
      </c>
      <c r="F27" s="19" t="s">
        <v>27</v>
      </c>
      <c r="H27" s="25"/>
      <c r="J27" s="41"/>
    </row>
    <row r="28" spans="2:10" s="23" customFormat="1" ht="15.75" thickBot="1" x14ac:dyDescent="0.3">
      <c r="D28" s="41"/>
      <c r="H28" s="25"/>
    </row>
    <row r="29" spans="2:10" s="23" customFormat="1" ht="15.75" thickBot="1" x14ac:dyDescent="0.3">
      <c r="B29" s="20" t="s">
        <v>28</v>
      </c>
      <c r="C29" s="21"/>
      <c r="D29" s="22"/>
      <c r="E29"/>
      <c r="F29"/>
      <c r="G29"/>
      <c r="H29" s="42"/>
    </row>
    <row r="30" spans="2:10" s="23" customFormat="1" x14ac:dyDescent="0.25">
      <c r="B30" s="43" t="s">
        <v>29</v>
      </c>
      <c r="C30" s="9">
        <v>150</v>
      </c>
      <c r="D30" s="44" t="s">
        <v>30</v>
      </c>
      <c r="E30" s="45"/>
      <c r="F30" s="45"/>
      <c r="G30"/>
      <c r="H30" s="46" t="s">
        <v>31</v>
      </c>
    </row>
    <row r="31" spans="2:10" s="23" customFormat="1" x14ac:dyDescent="0.25">
      <c r="B31" s="43" t="s">
        <v>32</v>
      </c>
      <c r="C31" s="9">
        <v>200</v>
      </c>
      <c r="D31" s="44" t="s">
        <v>30</v>
      </c>
      <c r="E31" s="45"/>
      <c r="F31" s="45"/>
      <c r="G31"/>
      <c r="H31" s="47" t="s">
        <v>33</v>
      </c>
    </row>
    <row r="32" spans="2:10" s="23" customFormat="1" x14ac:dyDescent="0.25">
      <c r="B32" s="43" t="s">
        <v>34</v>
      </c>
      <c r="C32" s="48">
        <f>C30*0.05</f>
        <v>7.5</v>
      </c>
      <c r="D32" s="44" t="s">
        <v>30</v>
      </c>
      <c r="E32" s="49"/>
      <c r="F32" s="45"/>
      <c r="G32" s="45"/>
      <c r="H32" s="50" t="s">
        <v>35</v>
      </c>
    </row>
    <row r="33" spans="2:15" ht="15.75" thickBot="1" x14ac:dyDescent="0.3">
      <c r="B33" s="43" t="s">
        <v>36</v>
      </c>
      <c r="C33" s="48">
        <v>200</v>
      </c>
      <c r="D33" s="44" t="s">
        <v>30</v>
      </c>
      <c r="E33" s="45"/>
      <c r="F33" s="45"/>
      <c r="G33" s="45"/>
      <c r="H33" s="51" t="s">
        <v>37</v>
      </c>
      <c r="J33" s="23"/>
      <c r="O33" s="23"/>
    </row>
    <row r="34" spans="2:15" ht="15.75" thickBot="1" x14ac:dyDescent="0.3">
      <c r="B34" s="15" t="s">
        <v>38</v>
      </c>
      <c r="C34" s="52">
        <f>C30+C31+C32-C33</f>
        <v>157.5</v>
      </c>
      <c r="D34" s="19" t="s">
        <v>30</v>
      </c>
      <c r="E34"/>
      <c r="F34"/>
      <c r="G34"/>
      <c r="H34" s="42"/>
      <c r="J34" s="23"/>
      <c r="O34" s="23"/>
    </row>
    <row r="35" spans="2:15" ht="15.75" thickBot="1" x14ac:dyDescent="0.3">
      <c r="B35"/>
      <c r="C35"/>
      <c r="D35"/>
      <c r="E35"/>
      <c r="F35"/>
      <c r="G35"/>
      <c r="J35" s="23"/>
      <c r="O35" s="23"/>
    </row>
    <row r="36" spans="2:15" ht="15.75" thickBot="1" x14ac:dyDescent="0.3">
      <c r="B36" s="53" t="s">
        <v>39</v>
      </c>
      <c r="C36" s="62" t="s">
        <v>78</v>
      </c>
      <c r="D36" s="63"/>
      <c r="E36" s="45"/>
      <c r="F36"/>
      <c r="G36"/>
      <c r="H36" s="54" t="s">
        <v>40</v>
      </c>
      <c r="J36" s="23"/>
      <c r="O36" s="23"/>
    </row>
    <row r="37" spans="2:15" ht="15.75" thickBot="1" x14ac:dyDescent="0.3">
      <c r="B37" s="55"/>
      <c r="C37" s="56"/>
      <c r="D37" s="56"/>
      <c r="E37" s="57"/>
      <c r="H37" s="58" t="s">
        <v>41</v>
      </c>
      <c r="J37" s="23"/>
      <c r="O37" s="23"/>
    </row>
    <row r="38" spans="2:15" x14ac:dyDescent="0.25">
      <c r="B38" s="20" t="s">
        <v>42</v>
      </c>
      <c r="C38" s="64" t="str">
        <f>'Selectie Drukverhoger'!C6</f>
        <v>E.SYBOX *DW*</v>
      </c>
      <c r="D38" s="65"/>
      <c r="E38" s="22"/>
      <c r="J38" s="23"/>
      <c r="O38" s="23"/>
    </row>
    <row r="39" spans="2:15" x14ac:dyDescent="0.25">
      <c r="B39" s="10" t="s">
        <v>43</v>
      </c>
      <c r="C39" s="66" t="s">
        <v>44</v>
      </c>
      <c r="D39" s="67"/>
      <c r="E39" s="14" t="s">
        <v>5</v>
      </c>
      <c r="J39" s="23"/>
      <c r="O39" s="23"/>
    </row>
    <row r="40" spans="2:15" x14ac:dyDescent="0.25">
      <c r="B40" s="10" t="s">
        <v>45</v>
      </c>
      <c r="C40" s="66">
        <f>'Selectie Drukverhoger'!C7</f>
        <v>60184312</v>
      </c>
      <c r="D40" s="67"/>
      <c r="E40" s="14" t="s">
        <v>46</v>
      </c>
      <c r="J40" s="23"/>
      <c r="O40" s="23"/>
    </row>
    <row r="41" spans="2:15" x14ac:dyDescent="0.25">
      <c r="B41" s="10" t="s">
        <v>47</v>
      </c>
      <c r="C41" s="66">
        <f>'Selectie Drukverhoger'!C8</f>
        <v>60187055</v>
      </c>
      <c r="D41" s="67"/>
      <c r="E41" s="14" t="s">
        <v>46</v>
      </c>
      <c r="J41" s="23"/>
      <c r="O41" s="23"/>
    </row>
    <row r="42" spans="2:15" ht="15.75" thickBot="1" x14ac:dyDescent="0.3">
      <c r="B42" s="15" t="s">
        <v>48</v>
      </c>
      <c r="C42" s="60" t="str">
        <f>'Selectie Drukverhoger'!C9</f>
        <v>niet van toepassing</v>
      </c>
      <c r="D42" s="61"/>
      <c r="E42" s="19" t="s">
        <v>49</v>
      </c>
      <c r="J42" s="23"/>
      <c r="O42" s="23"/>
    </row>
    <row r="43" spans="2:15" x14ac:dyDescent="0.25">
      <c r="J43" s="23"/>
      <c r="O43" s="23"/>
    </row>
    <row r="44" spans="2:15" x14ac:dyDescent="0.25">
      <c r="I44" s="41"/>
      <c r="J44" s="23"/>
      <c r="N44" s="26"/>
      <c r="O44" s="23"/>
    </row>
    <row r="45" spans="2:15" x14ac:dyDescent="0.25">
      <c r="D45" s="59"/>
    </row>
  </sheetData>
  <sheetProtection algorithmName="SHA-512" hashValue="tmd50a/t16qovKaeh4f6bR0S6gNrcW4rsMd7BLDlYJGq1ewuHSEy17wJ8V31QJKbR93WBciF7w0S6PxjCNKfdw==" saltValue="px3aCZ1zFkRjbA6XKnjIsQ==" spinCount="100000" sheet="1" objects="1" scenarios="1" selectLockedCells="1"/>
  <mergeCells count="6">
    <mergeCell ref="C42:D42"/>
    <mergeCell ref="C36:D36"/>
    <mergeCell ref="C38:D38"/>
    <mergeCell ref="C39:D39"/>
    <mergeCell ref="C40:D40"/>
    <mergeCell ref="C41:D41"/>
  </mergeCells>
  <dataValidations count="1">
    <dataValidation type="list" allowBlank="1" showInputMessage="1" showErrorMessage="1" sqref="C36:C37" xr:uid="{9655A6B7-B166-4C12-B3F5-DF2B6A6FD31C}">
      <formula1>"WEL RESERVEPOMP, GEEN RESERVEPOMP"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88AB-9F0D-4DE0-95DE-01CCFBBC4290}">
  <dimension ref="A1:AH21"/>
  <sheetViews>
    <sheetView workbookViewId="0">
      <selection sqref="A1:XFD1048576"/>
    </sheetView>
  </sheetViews>
  <sheetFormatPr defaultRowHeight="15" x14ac:dyDescent="0.25"/>
  <cols>
    <col min="1" max="1" width="1.7109375" style="68" customWidth="1"/>
    <col min="2" max="2" width="30.28515625" style="68" bestFit="1" customWidth="1"/>
    <col min="3" max="3" width="26.5703125" style="68" bestFit="1" customWidth="1"/>
    <col min="4" max="4" width="7.85546875" style="68" customWidth="1"/>
    <col min="5" max="5" width="1.7109375" style="68" customWidth="1"/>
    <col min="6" max="6" width="3.85546875" style="68" bestFit="1" customWidth="1"/>
    <col min="7" max="27" width="3.28515625" style="68" customWidth="1"/>
    <col min="28" max="28" width="1.7109375" style="68" customWidth="1"/>
    <col min="29" max="29" width="3.5703125" style="68" bestFit="1" customWidth="1"/>
    <col min="30" max="30" width="25.85546875" style="68" customWidth="1"/>
    <col min="31" max="31" width="26.140625" style="71" bestFit="1" customWidth="1"/>
    <col min="32" max="33" width="18.42578125" style="71" bestFit="1" customWidth="1"/>
    <col min="34" max="34" width="1.7109375" style="72" customWidth="1"/>
    <col min="35" max="35" width="18.42578125" style="68" bestFit="1" customWidth="1"/>
    <col min="36" max="16384" width="9.140625" style="68"/>
  </cols>
  <sheetData>
    <row r="1" spans="1:34" ht="15.75" thickBot="1" x14ac:dyDescent="0.3">
      <c r="B1" s="69"/>
      <c r="C1" s="70"/>
    </row>
    <row r="2" spans="1:34" ht="15.75" thickBot="1" x14ac:dyDescent="0.3">
      <c r="B2" s="73" t="s">
        <v>50</v>
      </c>
      <c r="C2" s="74">
        <f>ROUND('Berekening Capaciteit'!E27,0)</f>
        <v>0</v>
      </c>
      <c r="D2" s="75" t="s">
        <v>27</v>
      </c>
      <c r="G2" s="76" t="s">
        <v>51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8"/>
      <c r="Y2" s="79"/>
      <c r="Z2" s="80"/>
      <c r="AA2" s="80"/>
    </row>
    <row r="3" spans="1:34" ht="15.75" thickBot="1" x14ac:dyDescent="0.3">
      <c r="B3" s="81" t="s">
        <v>52</v>
      </c>
      <c r="C3" s="82">
        <f>ROUND('Berekening Capaciteit'!C34/100,0)</f>
        <v>2</v>
      </c>
      <c r="D3" s="83" t="s">
        <v>53</v>
      </c>
      <c r="G3" s="84"/>
      <c r="H3" s="71"/>
      <c r="I3" s="71"/>
      <c r="J3" s="71"/>
      <c r="K3" s="71"/>
      <c r="L3" s="71"/>
      <c r="M3" s="71"/>
      <c r="N3" s="71"/>
      <c r="O3" s="71"/>
      <c r="P3" s="71"/>
      <c r="Q3" s="71"/>
      <c r="R3" s="79"/>
      <c r="S3" s="85"/>
      <c r="T3" s="86"/>
      <c r="U3" s="86"/>
      <c r="V3" s="86"/>
      <c r="W3" s="86"/>
      <c r="X3" s="86"/>
      <c r="Y3" s="87"/>
      <c r="Z3" s="87"/>
      <c r="AA3" s="87"/>
    </row>
    <row r="4" spans="1:34" ht="15.75" thickBot="1" x14ac:dyDescent="0.3">
      <c r="B4" s="88" t="s">
        <v>54</v>
      </c>
      <c r="C4" s="89" t="str">
        <f>'Berekening Capaciteit'!C36</f>
        <v>WEL RESERVEPOMP</v>
      </c>
      <c r="D4" s="90"/>
      <c r="F4" s="91" t="s">
        <v>53</v>
      </c>
      <c r="G4" s="92">
        <v>6</v>
      </c>
      <c r="H4" s="93">
        <v>2</v>
      </c>
      <c r="I4" s="93">
        <v>2</v>
      </c>
      <c r="J4" s="93">
        <v>3</v>
      </c>
      <c r="K4" s="93">
        <v>3</v>
      </c>
      <c r="L4" s="93">
        <v>3</v>
      </c>
      <c r="M4" s="93">
        <v>3</v>
      </c>
      <c r="N4" s="93">
        <v>3</v>
      </c>
      <c r="O4" s="93">
        <v>4</v>
      </c>
      <c r="P4" s="93">
        <v>4</v>
      </c>
      <c r="Q4" s="93">
        <v>4</v>
      </c>
      <c r="R4" s="93">
        <v>4</v>
      </c>
      <c r="S4" s="93">
        <v>6</v>
      </c>
      <c r="T4" s="93">
        <v>6</v>
      </c>
      <c r="U4" s="93">
        <v>6</v>
      </c>
      <c r="V4" s="93">
        <v>6</v>
      </c>
      <c r="W4" s="93">
        <v>6</v>
      </c>
      <c r="X4" s="93">
        <v>6</v>
      </c>
      <c r="Y4" s="93">
        <v>6</v>
      </c>
      <c r="Z4" s="93">
        <v>6</v>
      </c>
      <c r="AA4" s="94">
        <v>6</v>
      </c>
      <c r="AC4" s="95" t="s">
        <v>55</v>
      </c>
      <c r="AD4" s="96" t="s">
        <v>56</v>
      </c>
      <c r="AE4" s="97" t="s">
        <v>57</v>
      </c>
      <c r="AF4" s="97" t="s">
        <v>58</v>
      </c>
      <c r="AG4" s="98" t="s">
        <v>59</v>
      </c>
      <c r="AH4" s="68"/>
    </row>
    <row r="5" spans="1:34" ht="15.75" thickBot="1" x14ac:dyDescent="0.3">
      <c r="A5" s="69"/>
      <c r="B5" s="99"/>
      <c r="G5" s="100">
        <v>5</v>
      </c>
      <c r="H5" s="101">
        <v>2</v>
      </c>
      <c r="I5" s="101">
        <v>2</v>
      </c>
      <c r="J5" s="101">
        <v>2</v>
      </c>
      <c r="K5" s="101">
        <v>3</v>
      </c>
      <c r="L5" s="101">
        <v>3</v>
      </c>
      <c r="M5" s="101">
        <v>3</v>
      </c>
      <c r="N5" s="101">
        <v>3</v>
      </c>
      <c r="O5" s="101">
        <v>3</v>
      </c>
      <c r="P5" s="101">
        <v>3</v>
      </c>
      <c r="Q5" s="101">
        <v>4</v>
      </c>
      <c r="R5" s="101">
        <v>4</v>
      </c>
      <c r="S5" s="101">
        <v>4</v>
      </c>
      <c r="T5" s="101">
        <v>6</v>
      </c>
      <c r="U5" s="101">
        <v>6</v>
      </c>
      <c r="V5" s="101">
        <v>6</v>
      </c>
      <c r="W5" s="101">
        <v>6</v>
      </c>
      <c r="X5" s="101">
        <v>6</v>
      </c>
      <c r="Y5" s="101">
        <v>6</v>
      </c>
      <c r="Z5" s="101">
        <v>6</v>
      </c>
      <c r="AA5" s="102">
        <v>6</v>
      </c>
      <c r="AC5" s="103">
        <v>1</v>
      </c>
      <c r="AD5" s="104" t="s">
        <v>60</v>
      </c>
      <c r="AE5" s="105">
        <v>60183505</v>
      </c>
      <c r="AF5" s="105">
        <v>60187055</v>
      </c>
      <c r="AG5" s="106" t="s">
        <v>61</v>
      </c>
      <c r="AH5" s="68"/>
    </row>
    <row r="6" spans="1:34" x14ac:dyDescent="0.25">
      <c r="A6" s="69"/>
      <c r="B6" s="107">
        <f>IF(C4="WEL RESERVEPOMP",VLOOKUP(C3,G14:AA19,C2+1,FALSE),VLOOKUP(C3,G4:AA9,C2+1,FALSE))</f>
        <v>2</v>
      </c>
      <c r="C6" s="108" t="str">
        <f>VLOOKUP(B6,AC5:AD13,2,FALSE)</f>
        <v>E.SYBOX *DW*</v>
      </c>
      <c r="D6" s="109"/>
      <c r="G6" s="100">
        <v>4</v>
      </c>
      <c r="H6" s="101">
        <v>1</v>
      </c>
      <c r="I6" s="101">
        <v>2</v>
      </c>
      <c r="J6" s="101">
        <v>2</v>
      </c>
      <c r="K6" s="101">
        <v>2</v>
      </c>
      <c r="L6" s="101">
        <v>3</v>
      </c>
      <c r="M6" s="101">
        <v>3</v>
      </c>
      <c r="N6" s="101">
        <v>3</v>
      </c>
      <c r="O6" s="101">
        <v>3</v>
      </c>
      <c r="P6" s="101">
        <v>3</v>
      </c>
      <c r="Q6" s="101">
        <v>3</v>
      </c>
      <c r="R6" s="101">
        <v>4</v>
      </c>
      <c r="S6" s="101">
        <v>4</v>
      </c>
      <c r="T6" s="101">
        <v>4</v>
      </c>
      <c r="U6" s="101">
        <v>6</v>
      </c>
      <c r="V6" s="101">
        <v>6</v>
      </c>
      <c r="W6" s="101">
        <v>6</v>
      </c>
      <c r="X6" s="101">
        <v>6</v>
      </c>
      <c r="Y6" s="101">
        <v>6</v>
      </c>
      <c r="Z6" s="101">
        <v>6</v>
      </c>
      <c r="AA6" s="102">
        <v>6</v>
      </c>
      <c r="AC6" s="103">
        <v>2</v>
      </c>
      <c r="AD6" s="110" t="s">
        <v>62</v>
      </c>
      <c r="AE6" s="111">
        <v>60184312</v>
      </c>
      <c r="AF6" s="111">
        <v>60187055</v>
      </c>
      <c r="AG6" s="112" t="s">
        <v>61</v>
      </c>
      <c r="AH6" s="68"/>
    </row>
    <row r="7" spans="1:34" x14ac:dyDescent="0.25">
      <c r="A7" s="69"/>
      <c r="B7" s="113" t="s">
        <v>63</v>
      </c>
      <c r="C7" s="114">
        <f>VLOOKUP(B6,AC5:AE13,AC5:AC13,FALSE)</f>
        <v>60184312</v>
      </c>
      <c r="D7" s="115"/>
      <c r="G7" s="100">
        <v>3</v>
      </c>
      <c r="H7" s="101">
        <v>1</v>
      </c>
      <c r="I7" s="101">
        <v>1</v>
      </c>
      <c r="J7" s="101">
        <v>2</v>
      </c>
      <c r="K7" s="101">
        <v>2</v>
      </c>
      <c r="L7" s="101">
        <v>2</v>
      </c>
      <c r="M7" s="101">
        <v>3</v>
      </c>
      <c r="N7" s="101">
        <v>3</v>
      </c>
      <c r="O7" s="101">
        <v>3</v>
      </c>
      <c r="P7" s="101">
        <v>3</v>
      </c>
      <c r="Q7" s="101">
        <v>3</v>
      </c>
      <c r="R7" s="101">
        <v>3</v>
      </c>
      <c r="S7" s="101">
        <v>3</v>
      </c>
      <c r="T7" s="101">
        <v>4</v>
      </c>
      <c r="U7" s="101">
        <v>4</v>
      </c>
      <c r="V7" s="101">
        <v>6</v>
      </c>
      <c r="W7" s="101">
        <v>6</v>
      </c>
      <c r="X7" s="101">
        <v>6</v>
      </c>
      <c r="Y7" s="101">
        <v>6</v>
      </c>
      <c r="Z7" s="101">
        <v>6</v>
      </c>
      <c r="AA7" s="102">
        <v>6</v>
      </c>
      <c r="AC7" s="103">
        <v>3</v>
      </c>
      <c r="AD7" s="113" t="s">
        <v>70</v>
      </c>
      <c r="AE7" s="116" t="s">
        <v>77</v>
      </c>
      <c r="AF7" s="111" t="s">
        <v>61</v>
      </c>
      <c r="AG7" s="117">
        <v>299300400</v>
      </c>
      <c r="AH7" s="68"/>
    </row>
    <row r="8" spans="1:34" x14ac:dyDescent="0.25">
      <c r="A8" s="69"/>
      <c r="B8" s="113" t="s">
        <v>47</v>
      </c>
      <c r="C8" s="114">
        <f>VLOOKUP(B6,AC5:AF13,AC5:AC13,FALSE)</f>
        <v>60187055</v>
      </c>
      <c r="D8" s="115"/>
      <c r="G8" s="100">
        <v>2</v>
      </c>
      <c r="H8" s="101">
        <v>1</v>
      </c>
      <c r="I8" s="101">
        <v>1</v>
      </c>
      <c r="J8" s="101">
        <v>1</v>
      </c>
      <c r="K8" s="101">
        <v>2</v>
      </c>
      <c r="L8" s="101">
        <v>2</v>
      </c>
      <c r="M8" s="101">
        <v>2</v>
      </c>
      <c r="N8" s="101">
        <v>3</v>
      </c>
      <c r="O8" s="101">
        <v>3</v>
      </c>
      <c r="P8" s="101">
        <v>3</v>
      </c>
      <c r="Q8" s="101">
        <v>3</v>
      </c>
      <c r="R8" s="101">
        <v>3</v>
      </c>
      <c r="S8" s="101">
        <v>3</v>
      </c>
      <c r="T8" s="101">
        <v>3</v>
      </c>
      <c r="U8" s="101">
        <v>3</v>
      </c>
      <c r="V8" s="101">
        <v>4</v>
      </c>
      <c r="W8" s="101">
        <v>6</v>
      </c>
      <c r="X8" s="101">
        <v>6</v>
      </c>
      <c r="Y8" s="101">
        <v>6</v>
      </c>
      <c r="Z8" s="101">
        <v>6</v>
      </c>
      <c r="AA8" s="102">
        <v>6</v>
      </c>
      <c r="AC8" s="118">
        <v>4</v>
      </c>
      <c r="AD8" s="110" t="s">
        <v>71</v>
      </c>
      <c r="AE8" s="111" t="s">
        <v>76</v>
      </c>
      <c r="AF8" s="111" t="s">
        <v>61</v>
      </c>
      <c r="AG8" s="117">
        <v>299300400</v>
      </c>
      <c r="AH8" s="68"/>
    </row>
    <row r="9" spans="1:34" ht="15.75" thickBot="1" x14ac:dyDescent="0.3">
      <c r="A9" s="69"/>
      <c r="B9" s="119" t="s">
        <v>65</v>
      </c>
      <c r="C9" s="120" t="str">
        <f>VLOOKUP(B6,AC5:AG13,AC5:AC13,FALSE)</f>
        <v>niet van toepassing</v>
      </c>
      <c r="D9" s="121"/>
      <c r="G9" s="100">
        <v>1</v>
      </c>
      <c r="H9" s="101">
        <v>1</v>
      </c>
      <c r="I9" s="101">
        <v>1</v>
      </c>
      <c r="J9" s="101">
        <v>1</v>
      </c>
      <c r="K9" s="101">
        <v>1</v>
      </c>
      <c r="L9" s="101">
        <v>2</v>
      </c>
      <c r="M9" s="101">
        <v>2</v>
      </c>
      <c r="N9" s="101">
        <v>3</v>
      </c>
      <c r="O9" s="101">
        <v>3</v>
      </c>
      <c r="P9" s="101">
        <v>3</v>
      </c>
      <c r="Q9" s="101">
        <v>3</v>
      </c>
      <c r="R9" s="101">
        <v>3</v>
      </c>
      <c r="S9" s="101">
        <v>3</v>
      </c>
      <c r="T9" s="101">
        <v>3</v>
      </c>
      <c r="U9" s="101">
        <v>3</v>
      </c>
      <c r="V9" s="101">
        <v>3</v>
      </c>
      <c r="W9" s="101">
        <v>4</v>
      </c>
      <c r="X9" s="101">
        <v>4</v>
      </c>
      <c r="Y9" s="101">
        <v>6</v>
      </c>
      <c r="Z9" s="101">
        <v>6</v>
      </c>
      <c r="AA9" s="102">
        <v>6</v>
      </c>
      <c r="AC9" s="118">
        <v>5</v>
      </c>
      <c r="AD9" s="110" t="s">
        <v>64</v>
      </c>
      <c r="AE9" s="111">
        <v>60165877</v>
      </c>
      <c r="AF9" s="111" t="s">
        <v>61</v>
      </c>
      <c r="AG9" s="117">
        <v>299300400</v>
      </c>
      <c r="AH9" s="68"/>
    </row>
    <row r="10" spans="1:34" ht="15.75" thickBot="1" x14ac:dyDescent="0.3">
      <c r="A10" s="69"/>
      <c r="G10" s="122">
        <v>0</v>
      </c>
      <c r="H10" s="123">
        <v>1</v>
      </c>
      <c r="I10" s="123">
        <v>2</v>
      </c>
      <c r="J10" s="123">
        <v>3</v>
      </c>
      <c r="K10" s="123">
        <v>4</v>
      </c>
      <c r="L10" s="123">
        <v>5</v>
      </c>
      <c r="M10" s="123">
        <v>6</v>
      </c>
      <c r="N10" s="123">
        <v>7</v>
      </c>
      <c r="O10" s="123">
        <v>8</v>
      </c>
      <c r="P10" s="123">
        <v>9</v>
      </c>
      <c r="Q10" s="123">
        <v>10</v>
      </c>
      <c r="R10" s="123">
        <v>11</v>
      </c>
      <c r="S10" s="123">
        <v>12</v>
      </c>
      <c r="T10" s="123">
        <v>13</v>
      </c>
      <c r="U10" s="123">
        <v>14</v>
      </c>
      <c r="V10" s="123">
        <v>15</v>
      </c>
      <c r="W10" s="123">
        <v>16</v>
      </c>
      <c r="X10" s="123">
        <v>17</v>
      </c>
      <c r="Y10" s="123">
        <v>18</v>
      </c>
      <c r="Z10" s="123">
        <v>19</v>
      </c>
      <c r="AA10" s="124">
        <v>20</v>
      </c>
      <c r="AC10" s="118">
        <v>6</v>
      </c>
      <c r="AD10" s="110" t="s">
        <v>72</v>
      </c>
      <c r="AE10" s="111">
        <v>60199915</v>
      </c>
      <c r="AF10" s="111" t="s">
        <v>61</v>
      </c>
      <c r="AG10" s="117">
        <v>299300400</v>
      </c>
      <c r="AH10" s="68"/>
    </row>
    <row r="11" spans="1:34" ht="15.75" thickBot="1" x14ac:dyDescent="0.3">
      <c r="A11" s="69"/>
      <c r="H11" s="71"/>
      <c r="I11" s="71"/>
      <c r="J11" s="71"/>
      <c r="K11" s="71"/>
      <c r="L11" s="71"/>
      <c r="M11" s="71"/>
      <c r="N11" s="71"/>
      <c r="O11" s="71"/>
      <c r="P11" s="125"/>
      <c r="R11" s="126"/>
      <c r="S11" s="85"/>
      <c r="T11" s="85"/>
      <c r="U11" s="86"/>
      <c r="V11" s="86"/>
      <c r="W11" s="86"/>
      <c r="X11" s="86"/>
      <c r="Y11" s="127"/>
      <c r="Z11" s="128"/>
      <c r="AA11" s="129" t="s">
        <v>66</v>
      </c>
      <c r="AC11" s="118">
        <v>7</v>
      </c>
      <c r="AD11" s="110" t="s">
        <v>73</v>
      </c>
      <c r="AE11" s="111">
        <v>60199916</v>
      </c>
      <c r="AF11" s="111" t="s">
        <v>61</v>
      </c>
      <c r="AG11" s="117">
        <v>299300400</v>
      </c>
      <c r="AH11" s="68"/>
    </row>
    <row r="12" spans="1:34" ht="15.75" thickBot="1" x14ac:dyDescent="0.3">
      <c r="G12" s="76" t="s">
        <v>67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130"/>
      <c r="Z12" s="131"/>
      <c r="AA12" s="131"/>
      <c r="AB12" s="132"/>
      <c r="AC12" s="118">
        <v>8</v>
      </c>
      <c r="AD12" s="110" t="s">
        <v>74</v>
      </c>
      <c r="AE12" s="111">
        <v>60199917</v>
      </c>
      <c r="AF12" s="111" t="s">
        <v>61</v>
      </c>
      <c r="AG12" s="117">
        <v>299300400</v>
      </c>
      <c r="AH12" s="68"/>
    </row>
    <row r="13" spans="1:34" ht="15.75" thickBot="1" x14ac:dyDescent="0.3"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133"/>
      <c r="U13" s="71"/>
      <c r="V13" s="71"/>
      <c r="W13" s="71"/>
      <c r="X13" s="71"/>
      <c r="Y13" s="71"/>
      <c r="Z13" s="71"/>
      <c r="AA13" s="71"/>
      <c r="AC13" s="134">
        <v>9</v>
      </c>
      <c r="AD13" s="135" t="s">
        <v>75</v>
      </c>
      <c r="AE13" s="136">
        <v>60199918</v>
      </c>
      <c r="AF13" s="137" t="s">
        <v>61</v>
      </c>
      <c r="AG13" s="138">
        <v>299300400</v>
      </c>
      <c r="AH13" s="68"/>
    </row>
    <row r="14" spans="1:34" ht="15.75" thickBot="1" x14ac:dyDescent="0.3">
      <c r="F14" s="91" t="s">
        <v>53</v>
      </c>
      <c r="G14" s="92">
        <v>6</v>
      </c>
      <c r="H14" s="93">
        <v>5</v>
      </c>
      <c r="I14" s="93">
        <v>5</v>
      </c>
      <c r="J14" s="93">
        <v>6</v>
      </c>
      <c r="K14" s="93">
        <v>6</v>
      </c>
      <c r="L14" s="93">
        <v>6</v>
      </c>
      <c r="M14" s="93">
        <v>6</v>
      </c>
      <c r="N14" s="93">
        <v>7</v>
      </c>
      <c r="O14" s="93">
        <v>7</v>
      </c>
      <c r="P14" s="93">
        <v>7</v>
      </c>
      <c r="Q14" s="93">
        <v>7</v>
      </c>
      <c r="R14" s="93">
        <v>7</v>
      </c>
      <c r="S14" s="93">
        <v>8</v>
      </c>
      <c r="T14" s="139">
        <v>8</v>
      </c>
      <c r="U14" s="93">
        <v>8</v>
      </c>
      <c r="V14" s="93">
        <v>9</v>
      </c>
      <c r="W14" s="93">
        <v>9</v>
      </c>
      <c r="X14" s="93">
        <v>9</v>
      </c>
      <c r="Y14" s="93">
        <v>9</v>
      </c>
      <c r="Z14" s="93">
        <v>9</v>
      </c>
      <c r="AA14" s="94">
        <v>9</v>
      </c>
      <c r="AH14" s="68"/>
    </row>
    <row r="15" spans="1:34" ht="15.75" thickBot="1" x14ac:dyDescent="0.3">
      <c r="G15" s="100">
        <v>5</v>
      </c>
      <c r="H15" s="101">
        <v>5</v>
      </c>
      <c r="I15" s="101">
        <v>5</v>
      </c>
      <c r="J15" s="101">
        <v>5</v>
      </c>
      <c r="K15" s="101">
        <v>6</v>
      </c>
      <c r="L15" s="101">
        <v>6</v>
      </c>
      <c r="M15" s="101">
        <v>6</v>
      </c>
      <c r="N15" s="101">
        <v>6</v>
      </c>
      <c r="O15" s="101">
        <v>6</v>
      </c>
      <c r="P15" s="101">
        <v>6</v>
      </c>
      <c r="Q15" s="101">
        <v>7</v>
      </c>
      <c r="R15" s="101">
        <v>7</v>
      </c>
      <c r="S15" s="101">
        <v>7</v>
      </c>
      <c r="T15" s="101">
        <v>8</v>
      </c>
      <c r="U15" s="101">
        <v>8</v>
      </c>
      <c r="V15" s="101">
        <v>8</v>
      </c>
      <c r="W15" s="101">
        <v>8</v>
      </c>
      <c r="X15" s="101">
        <v>8</v>
      </c>
      <c r="Y15" s="101">
        <v>8</v>
      </c>
      <c r="Z15" s="101">
        <v>9</v>
      </c>
      <c r="AA15" s="102">
        <v>9</v>
      </c>
      <c r="AC15" s="140" t="s">
        <v>68</v>
      </c>
      <c r="AD15" s="141" t="s">
        <v>69</v>
      </c>
      <c r="AE15" s="142"/>
      <c r="AF15" s="142"/>
      <c r="AG15" s="143"/>
      <c r="AH15" s="68"/>
    </row>
    <row r="16" spans="1:34" x14ac:dyDescent="0.25">
      <c r="G16" s="100">
        <v>4</v>
      </c>
      <c r="H16" s="101">
        <v>5</v>
      </c>
      <c r="I16" s="101">
        <v>5</v>
      </c>
      <c r="J16" s="101">
        <v>5</v>
      </c>
      <c r="K16" s="101">
        <v>5</v>
      </c>
      <c r="L16" s="101">
        <v>6</v>
      </c>
      <c r="M16" s="101">
        <v>6</v>
      </c>
      <c r="N16" s="101">
        <v>6</v>
      </c>
      <c r="O16" s="101">
        <v>6</v>
      </c>
      <c r="P16" s="101">
        <v>6</v>
      </c>
      <c r="Q16" s="101">
        <v>6</v>
      </c>
      <c r="R16" s="101">
        <v>7</v>
      </c>
      <c r="S16" s="101">
        <v>7</v>
      </c>
      <c r="T16" s="101">
        <v>7</v>
      </c>
      <c r="U16" s="101">
        <v>8</v>
      </c>
      <c r="V16" s="101">
        <v>8</v>
      </c>
      <c r="W16" s="101">
        <v>8</v>
      </c>
      <c r="X16" s="101">
        <v>8</v>
      </c>
      <c r="Y16" s="101">
        <v>8</v>
      </c>
      <c r="Z16" s="101">
        <v>8</v>
      </c>
      <c r="AA16" s="102">
        <v>8</v>
      </c>
      <c r="AH16" s="68"/>
    </row>
    <row r="17" spans="7:34" x14ac:dyDescent="0.25">
      <c r="G17" s="100">
        <v>3</v>
      </c>
      <c r="H17" s="101">
        <v>5</v>
      </c>
      <c r="I17" s="101">
        <v>5</v>
      </c>
      <c r="J17" s="101">
        <v>5</v>
      </c>
      <c r="K17" s="101">
        <v>5</v>
      </c>
      <c r="L17" s="101">
        <v>5</v>
      </c>
      <c r="M17" s="101">
        <v>6</v>
      </c>
      <c r="N17" s="101">
        <v>6</v>
      </c>
      <c r="O17" s="101">
        <v>6</v>
      </c>
      <c r="P17" s="101">
        <v>6</v>
      </c>
      <c r="Q17" s="101">
        <v>6</v>
      </c>
      <c r="R17" s="101">
        <v>6</v>
      </c>
      <c r="S17" s="101">
        <v>6</v>
      </c>
      <c r="T17" s="101">
        <v>7</v>
      </c>
      <c r="U17" s="101">
        <v>7</v>
      </c>
      <c r="V17" s="101">
        <v>8</v>
      </c>
      <c r="W17" s="101">
        <v>8</v>
      </c>
      <c r="X17" s="101">
        <v>8</v>
      </c>
      <c r="Y17" s="101">
        <v>8</v>
      </c>
      <c r="Z17" s="101">
        <v>8</v>
      </c>
      <c r="AA17" s="102">
        <v>8</v>
      </c>
      <c r="AH17" s="68"/>
    </row>
    <row r="18" spans="7:34" x14ac:dyDescent="0.25">
      <c r="G18" s="100">
        <v>2</v>
      </c>
      <c r="H18" s="101">
        <v>5</v>
      </c>
      <c r="I18" s="101">
        <v>5</v>
      </c>
      <c r="J18" s="101">
        <v>5</v>
      </c>
      <c r="K18" s="101">
        <v>5</v>
      </c>
      <c r="L18" s="101">
        <v>5</v>
      </c>
      <c r="M18" s="101">
        <v>5</v>
      </c>
      <c r="N18" s="101">
        <v>6</v>
      </c>
      <c r="O18" s="101">
        <v>6</v>
      </c>
      <c r="P18" s="101">
        <v>6</v>
      </c>
      <c r="Q18" s="101">
        <v>6</v>
      </c>
      <c r="R18" s="101">
        <v>6</v>
      </c>
      <c r="S18" s="101">
        <v>6</v>
      </c>
      <c r="T18" s="101">
        <v>6</v>
      </c>
      <c r="U18" s="101">
        <v>6</v>
      </c>
      <c r="V18" s="101">
        <v>7</v>
      </c>
      <c r="W18" s="101">
        <v>8</v>
      </c>
      <c r="X18" s="101">
        <v>8</v>
      </c>
      <c r="Y18" s="101">
        <v>8</v>
      </c>
      <c r="Z18" s="101">
        <v>8</v>
      </c>
      <c r="AA18" s="102">
        <v>8</v>
      </c>
    </row>
    <row r="19" spans="7:34" x14ac:dyDescent="0.25">
      <c r="G19" s="100">
        <v>1</v>
      </c>
      <c r="H19" s="101">
        <v>5</v>
      </c>
      <c r="I19" s="101">
        <v>5</v>
      </c>
      <c r="J19" s="101">
        <v>5</v>
      </c>
      <c r="K19" s="101">
        <v>5</v>
      </c>
      <c r="L19" s="101">
        <v>5</v>
      </c>
      <c r="M19" s="101">
        <v>5</v>
      </c>
      <c r="N19" s="101">
        <v>6</v>
      </c>
      <c r="O19" s="101">
        <v>6</v>
      </c>
      <c r="P19" s="101">
        <v>6</v>
      </c>
      <c r="Q19" s="101">
        <v>6</v>
      </c>
      <c r="R19" s="101">
        <v>6</v>
      </c>
      <c r="S19" s="101">
        <v>6</v>
      </c>
      <c r="T19" s="101">
        <v>6</v>
      </c>
      <c r="U19" s="101">
        <v>6</v>
      </c>
      <c r="V19" s="101">
        <v>6</v>
      </c>
      <c r="W19" s="101">
        <v>7</v>
      </c>
      <c r="X19" s="101">
        <v>7</v>
      </c>
      <c r="Y19" s="101">
        <v>8</v>
      </c>
      <c r="Z19" s="101">
        <v>8</v>
      </c>
      <c r="AA19" s="102">
        <v>8</v>
      </c>
    </row>
    <row r="20" spans="7:34" ht="15.75" thickBot="1" x14ac:dyDescent="0.3">
      <c r="G20" s="122">
        <v>0</v>
      </c>
      <c r="H20" s="123">
        <v>1</v>
      </c>
      <c r="I20" s="123">
        <v>2</v>
      </c>
      <c r="J20" s="123">
        <v>3</v>
      </c>
      <c r="K20" s="123">
        <v>4</v>
      </c>
      <c r="L20" s="123">
        <v>5</v>
      </c>
      <c r="M20" s="123">
        <v>6</v>
      </c>
      <c r="N20" s="123">
        <v>7</v>
      </c>
      <c r="O20" s="123">
        <v>8</v>
      </c>
      <c r="P20" s="123">
        <v>9</v>
      </c>
      <c r="Q20" s="123">
        <v>10</v>
      </c>
      <c r="R20" s="123">
        <v>11</v>
      </c>
      <c r="S20" s="123">
        <v>12</v>
      </c>
      <c r="T20" s="123">
        <v>13</v>
      </c>
      <c r="U20" s="123">
        <v>14</v>
      </c>
      <c r="V20" s="123">
        <v>15</v>
      </c>
      <c r="W20" s="123">
        <v>16</v>
      </c>
      <c r="X20" s="123">
        <v>17</v>
      </c>
      <c r="Y20" s="123">
        <v>18</v>
      </c>
      <c r="Z20" s="123">
        <v>19</v>
      </c>
      <c r="AA20" s="124">
        <v>20</v>
      </c>
    </row>
    <row r="21" spans="7:34" ht="15.75" thickBot="1" x14ac:dyDescent="0.3"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144"/>
      <c r="AA21" s="145" t="s">
        <v>66</v>
      </c>
    </row>
  </sheetData>
  <sheetProtection selectLockedCells="1" selectUnlockedCells="1"/>
  <mergeCells count="2">
    <mergeCell ref="G12:X12"/>
    <mergeCell ref="G2:X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568ACE277E6644BA74EDE8E84BA654" ma:contentTypeVersion="18" ma:contentTypeDescription="Een nieuw document maken." ma:contentTypeScope="" ma:versionID="1411db6ba683f8aedb42b83025425618">
  <xsd:schema xmlns:xsd="http://www.w3.org/2001/XMLSchema" xmlns:xs="http://www.w3.org/2001/XMLSchema" xmlns:p="http://schemas.microsoft.com/office/2006/metadata/properties" xmlns:ns2="d63d9fae-e547-41a6-a113-b4000d780155" xmlns:ns3="34025624-11a2-497c-9147-e7d5e3f8987e" targetNamespace="http://schemas.microsoft.com/office/2006/metadata/properties" ma:root="true" ma:fieldsID="aaca88ac048f0573ec1463efd2af5bfc" ns2:_="" ns3:_="">
    <xsd:import namespace="d63d9fae-e547-41a6-a113-b4000d780155"/>
    <xsd:import namespace="34025624-11a2-497c-9147-e7d5e3f898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d9fae-e547-41a6-a113-b4000d7801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d76528-f310-43c5-af9e-465f587f49f9}" ma:internalName="TaxCatchAll" ma:showField="CatchAllData" ma:web="d63d9fae-e547-41a6-a113-b4000d7801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25624-11a2-497c-9147-e7d5e3f898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0179224-49ae-4c3c-97f1-6252bec4cb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C753AB-7182-4B83-86E3-5DD9BC936483}"/>
</file>

<file path=customXml/itemProps2.xml><?xml version="1.0" encoding="utf-8"?>
<ds:datastoreItem xmlns:ds="http://schemas.openxmlformats.org/officeDocument/2006/customXml" ds:itemID="{E50A1FA3-91E0-4F13-94C2-E24D5A5F1DF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Berekening Capaciteit</vt:lpstr>
      <vt:lpstr>Selectie Drukverhoger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van Korven</dc:creator>
  <cp:lastModifiedBy>Aldo van Korven</cp:lastModifiedBy>
  <dcterms:created xsi:type="dcterms:W3CDTF">2023-09-01T12:11:23Z</dcterms:created>
  <dcterms:modified xsi:type="dcterms:W3CDTF">2024-01-16T14:35:10Z</dcterms:modified>
</cp:coreProperties>
</file>